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workbookProtection workbookPassword="8FCE" lockStructure="1"/>
  <bookViews>
    <workbookView xWindow="0" yWindow="0" windowWidth="38400" windowHeight="20240" tabRatio="500"/>
  </bookViews>
  <sheets>
    <sheet name="decrypteur-piwi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2" l="1"/>
  <c r="E12" i="2"/>
  <c r="K18" i="2"/>
  <c r="E13" i="2"/>
  <c r="K19" i="2"/>
  <c r="E14" i="2"/>
  <c r="K22" i="2"/>
  <c r="E15" i="2"/>
  <c r="K23" i="2"/>
  <c r="E16" i="2"/>
  <c r="K24" i="2"/>
  <c r="E17" i="2"/>
  <c r="E18" i="2"/>
  <c r="B20" i="2"/>
  <c r="E7" i="2"/>
  <c r="K27" i="2"/>
  <c r="F13" i="2"/>
  <c r="C7" i="2"/>
  <c r="F14" i="2"/>
  <c r="F15" i="2"/>
  <c r="F16" i="2"/>
  <c r="F17" i="2"/>
  <c r="F12" i="2"/>
</calcChain>
</file>

<file path=xl/sharedStrings.xml><?xml version="1.0" encoding="utf-8"?>
<sst xmlns="http://schemas.openxmlformats.org/spreadsheetml/2006/main" count="48" uniqueCount="35">
  <si>
    <t>Modèle</t>
  </si>
  <si>
    <t>PLAGES (régime moteur)</t>
  </si>
  <si>
    <t>Plage 1</t>
  </si>
  <si>
    <t>Plage 2</t>
  </si>
  <si>
    <t>Horaire</t>
  </si>
  <si>
    <t>Nombre d'allumages</t>
  </si>
  <si>
    <t>Plage 4</t>
  </si>
  <si>
    <t>Plage 3</t>
  </si>
  <si>
    <t>Plage 5</t>
  </si>
  <si>
    <t>Plage 6</t>
  </si>
  <si>
    <t>Choisir…</t>
  </si>
  <si>
    <t>Porsche-987-Boxster</t>
  </si>
  <si>
    <t>Porsche-911-996-Carrera</t>
  </si>
  <si>
    <t>Porsche-911-996-GT2-Turbo</t>
  </si>
  <si>
    <t>Porsche-911-996-GT3</t>
  </si>
  <si>
    <t>Porsche-911-997-Carrera</t>
  </si>
  <si>
    <t>Porsche-911-997-Turbo</t>
  </si>
  <si>
    <t>Porsche-911-997-GT3</t>
  </si>
  <si>
    <t>Porsche-Cayenne-V6</t>
  </si>
  <si>
    <t>Porsche-Cayenne-S-V8</t>
  </si>
  <si>
    <t>Porsche-Cayenne-turbo</t>
  </si>
  <si>
    <t>Porsche-Carrera-GT</t>
  </si>
  <si>
    <t>2. SAISIR le kilométrage au moment du test</t>
  </si>
  <si>
    <t>1. CHOISIR son modèle de Porsche dans la liste</t>
  </si>
  <si>
    <t>vitesse moyenne</t>
  </si>
  <si>
    <t>TOTAL</t>
  </si>
  <si>
    <t>Dernier surrégime au kilométrage suivant</t>
  </si>
  <si>
    <t>Les encadrés rouges indiquent les zones de saisie</t>
  </si>
  <si>
    <t>Les encadrés verts indiques les données servant aux calculs</t>
  </si>
  <si>
    <t>Les encadrés bleues indiques les zones calculées</t>
  </si>
  <si>
    <t>3. SAISIR le nombre d'heures de fonctionnement</t>
  </si>
  <si>
    <t>4. REMPLIR les colonnes allumage et horaire contenues dans votre rapport PIWIS (Nombre d'allumages/horaire)</t>
  </si>
  <si>
    <t>Temps passé en surrégime (moyenne en seconde)</t>
  </si>
  <si>
    <t>DECRYPTEUR DE RAPPORT PIWIS</t>
  </si>
  <si>
    <t>Porsche-986-Boxster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</si>
</sst>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theme="0"/>
      <name val="Calibri"/>
      <scheme val="minor"/>
    </font>
    <font>
      <b/>
      <sz val="16"/>
      <color theme="0"/>
      <name val="Calibri"/>
      <scheme val="minor"/>
    </font>
    <font>
      <b/>
      <sz val="16"/>
      <color rgb="FFFF0000"/>
      <name val="Calibri"/>
      <scheme val="minor"/>
    </font>
    <font>
      <b/>
      <sz val="16"/>
      <color rgb="FF008000"/>
      <name val="Calibri"/>
      <scheme val="minor"/>
    </font>
    <font>
      <sz val="12"/>
      <color rgb="FF008000"/>
      <name val="Calibri"/>
      <scheme val="minor"/>
    </font>
    <font>
      <b/>
      <sz val="14"/>
      <color rgb="FF008000"/>
      <name val="Calibri"/>
      <scheme val="minor"/>
    </font>
    <font>
      <sz val="14"/>
      <color rgb="FF008000"/>
      <name val="Calibri"/>
      <scheme val="minor"/>
    </font>
    <font>
      <b/>
      <sz val="20"/>
      <color rgb="FFFF0000"/>
      <name val="Calibri"/>
      <scheme val="minor"/>
    </font>
    <font>
      <b/>
      <sz val="20"/>
      <color rgb="FF0000FF"/>
      <name val="Calibri"/>
      <scheme val="minor"/>
    </font>
    <font>
      <b/>
      <sz val="20"/>
      <color rgb="FF008000"/>
      <name val="Calibri"/>
      <scheme val="minor"/>
    </font>
    <font>
      <b/>
      <sz val="14"/>
      <color rgb="FFFF0000"/>
      <name val="Calibri"/>
      <scheme val="minor"/>
    </font>
    <font>
      <sz val="14"/>
      <color rgb="FF0000FF"/>
      <name val="Calibri"/>
      <scheme val="minor"/>
    </font>
    <font>
      <b/>
      <sz val="16"/>
      <color rgb="FF0000FF"/>
      <name val="Calibri"/>
      <scheme val="minor"/>
    </font>
    <font>
      <b/>
      <sz val="1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10" fillId="0" borderId="1" xfId="0" applyFont="1" applyBorder="1" applyAlignment="1">
      <alignment horizontal="right" vertical="center"/>
    </xf>
    <xf numFmtId="0" fontId="10" fillId="0" borderId="0" xfId="0" applyFont="1"/>
    <xf numFmtId="0" fontId="11" fillId="0" borderId="1" xfId="0" applyFont="1" applyFill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indent="1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 inden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left" vertical="center" indent="1"/>
    </xf>
    <xf numFmtId="0" fontId="7" fillId="2" borderId="7" xfId="0" applyFont="1" applyFill="1" applyBorder="1" applyAlignment="1" applyProtection="1">
      <alignment horizontal="left" vertical="center" indent="1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</cellXfs>
  <cellStyles count="1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1384300</xdr:colOff>
      <xdr:row>1</xdr:row>
      <xdr:rowOff>76200</xdr:rowOff>
    </xdr:from>
    <xdr:to>
      <xdr:col>5</xdr:col>
      <xdr:colOff>160906</xdr:colOff>
      <xdr:row>1</xdr:row>
      <xdr:rowOff>597433</xdr:rowOff>
    </xdr:to>
    <xdr:pic>
      <xdr:nvPicPr>
        <xdr:cNvPr id="3" name="Image 2" descr="911andCo-watermark-couleur-avec-ombre.png"/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8900" y="76200"/>
          <a:ext cx="1176906" cy="521233"/>
        </a:xfrm>
        <a:prstGeom prst="rect">
          <a:avLst/>
        </a:prstGeom>
      </xdr:spPr>
    </xdr:pic>
    <xdr:clientData/>
  </xdr:twoCellAnchor>
  <xdr:twoCellAnchor>
    <xdr:from>
      <xdr:col>2</xdr:col>
      <xdr:colOff>952500</xdr:colOff>
      <xdr:row>8</xdr:row>
      <xdr:rowOff>38100</xdr:rowOff>
    </xdr:from>
    <xdr:to>
      <xdr:col>2</xdr:col>
      <xdr:colOff>1437132</xdr:colOff>
      <xdr:row>9</xdr:row>
      <xdr:rowOff>635000</xdr:rowOff>
    </xdr:to>
    <xdr:sp macro="" textlink="">
      <xdr:nvSpPr>
        <xdr:cNvPr id="4" name="Flèche vers le bas 3"/>
        <xdr:cNvSpPr/>
      </xdr:nvSpPr>
      <xdr:spPr>
        <a:xfrm>
          <a:off x="2730500" y="4419600"/>
          <a:ext cx="484632" cy="1257300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1028700</xdr:colOff>
      <xdr:row>8</xdr:row>
      <xdr:rowOff>50800</xdr:rowOff>
    </xdr:from>
    <xdr:to>
      <xdr:col>3</xdr:col>
      <xdr:colOff>1513332</xdr:colOff>
      <xdr:row>9</xdr:row>
      <xdr:rowOff>647700</xdr:rowOff>
    </xdr:to>
    <xdr:sp macro="" textlink="">
      <xdr:nvSpPr>
        <xdr:cNvPr id="5" name="Flèche vers le bas 4"/>
        <xdr:cNvSpPr/>
      </xdr:nvSpPr>
      <xdr:spPr>
        <a:xfrm>
          <a:off x="4953000" y="4432300"/>
          <a:ext cx="484632" cy="1257300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76200</xdr:colOff>
      <xdr:row>10</xdr:row>
      <xdr:rowOff>101600</xdr:rowOff>
    </xdr:from>
    <xdr:to>
      <xdr:col>1</xdr:col>
      <xdr:colOff>850900</xdr:colOff>
      <xdr:row>10</xdr:row>
      <xdr:rowOff>444703</xdr:rowOff>
    </xdr:to>
    <xdr:pic>
      <xdr:nvPicPr>
        <xdr:cNvPr id="6" name="Image 5" descr="911andCo-watermark-couleur-avec-ombre.png"/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" y="5803900"/>
          <a:ext cx="774700" cy="343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tabSelected="1" workbookViewId="0">
      <selection activeCell="E6" sqref="E6"/>
    </sheetView>
  </sheetViews>
  <sheetFormatPr baseColWidth="10" defaultRowHeight="15" x14ac:dyDescent="0"/>
  <cols>
    <col min="2" max="2" width="12.5" customWidth="1"/>
    <col min="3" max="3" width="28.1640625" customWidth="1"/>
    <col min="4" max="5" width="31.5" style="3" customWidth="1"/>
    <col min="6" max="6" width="37" style="3" customWidth="1"/>
    <col min="7" max="9" width="31.5" style="3" customWidth="1"/>
    <col min="10" max="11" width="10.83203125" hidden="1" customWidth="1"/>
    <col min="12" max="12" width="0" hidden="1" customWidth="1"/>
    <col min="13" max="13" width="10.83203125" customWidth="1"/>
  </cols>
  <sheetData>
    <row r="1" spans="2:13" ht="16" thickBot="1"/>
    <row r="2" spans="2:13" ht="58" customHeight="1" thickBot="1">
      <c r="B2" s="41" t="s">
        <v>33</v>
      </c>
      <c r="C2" s="42"/>
      <c r="D2" s="42"/>
      <c r="E2" s="42"/>
      <c r="F2" s="43"/>
    </row>
    <row r="3" spans="2:13" ht="47" customHeight="1" thickBot="1"/>
    <row r="4" spans="2:13" ht="47" customHeight="1" thickBot="1">
      <c r="C4" s="44" t="s">
        <v>23</v>
      </c>
      <c r="D4" s="45"/>
      <c r="E4" s="23" t="s">
        <v>10</v>
      </c>
      <c r="F4" s="4"/>
    </row>
    <row r="5" spans="2:13" ht="47" customHeight="1" thickTop="1" thickBot="1">
      <c r="C5" s="44" t="s">
        <v>22</v>
      </c>
      <c r="D5" s="44"/>
      <c r="E5" s="37"/>
      <c r="F5" s="8"/>
    </row>
    <row r="6" spans="2:13" ht="47" customHeight="1" thickTop="1" thickBot="1">
      <c r="C6" s="36" t="s">
        <v>30</v>
      </c>
      <c r="D6" s="36"/>
      <c r="E6" s="37"/>
      <c r="F6" s="8"/>
    </row>
    <row r="7" spans="2:13" ht="47" customHeight="1" thickTop="1" thickBot="1">
      <c r="C7" s="36" t="str">
        <f>"Vitesse moyenne de votre "&amp;E4</f>
        <v>Vitesse moyenne de votre Choisir…</v>
      </c>
      <c r="D7" s="36"/>
      <c r="E7" s="35">
        <f>IFERROR(ROUND(E5/E6,1),0)</f>
        <v>0</v>
      </c>
      <c r="F7" s="8"/>
    </row>
    <row r="8" spans="2:13" ht="52" customHeight="1" thickTop="1">
      <c r="C8" s="40" t="s">
        <v>31</v>
      </c>
      <c r="D8" s="40"/>
      <c r="E8" s="40"/>
      <c r="F8" s="40"/>
    </row>
    <row r="9" spans="2:13" ht="52" customHeight="1">
      <c r="C9" s="6"/>
      <c r="D9" s="6"/>
      <c r="E9" s="6"/>
      <c r="F9" s="6"/>
      <c r="M9" s="5"/>
    </row>
    <row r="10" spans="2:13" ht="52" customHeight="1">
      <c r="C10" s="7"/>
      <c r="D10" s="7"/>
      <c r="E10" s="9"/>
      <c r="F10" s="4"/>
      <c r="M10" s="5"/>
    </row>
    <row r="11" spans="2:13" ht="43" customHeight="1" thickBot="1">
      <c r="B11" s="2"/>
      <c r="C11" s="12" t="s">
        <v>5</v>
      </c>
      <c r="D11" s="13" t="s">
        <v>4</v>
      </c>
      <c r="E11" s="25" t="s">
        <v>32</v>
      </c>
      <c r="F11" s="26" t="s">
        <v>26</v>
      </c>
    </row>
    <row r="12" spans="2:13" ht="34" customHeight="1" thickTop="1" thickBot="1">
      <c r="B12" s="10" t="s">
        <v>2</v>
      </c>
      <c r="C12" s="27"/>
      <c r="D12" s="28"/>
      <c r="E12" s="32" t="str">
        <f t="shared" ref="E12:E14" si="0">IFERROR(ROUND((C12/3)*60/K17,1)," ")</f>
        <v xml:space="preserve"> </v>
      </c>
      <c r="F12" s="32" t="str">
        <f t="shared" ref="F12:F17" si="1">IFERROR(ROUND((D12*$K$27),0)&amp;" km"," ")</f>
        <v>0 km</v>
      </c>
    </row>
    <row r="13" spans="2:13" s="1" customFormat="1" ht="28" customHeight="1" thickTop="1" thickBot="1">
      <c r="B13" s="11" t="s">
        <v>3</v>
      </c>
      <c r="C13" s="29"/>
      <c r="D13" s="30"/>
      <c r="E13" s="33" t="str">
        <f t="shared" si="0"/>
        <v xml:space="preserve"> </v>
      </c>
      <c r="F13" s="33" t="str">
        <f t="shared" si="1"/>
        <v>0 km</v>
      </c>
    </row>
    <row r="14" spans="2:13" s="1" customFormat="1" ht="28" customHeight="1" thickTop="1" thickBot="1">
      <c r="B14" s="10" t="s">
        <v>7</v>
      </c>
      <c r="C14" s="27"/>
      <c r="D14" s="28"/>
      <c r="E14" s="32" t="str">
        <f t="shared" si="0"/>
        <v xml:space="preserve"> </v>
      </c>
      <c r="F14" s="32" t="str">
        <f t="shared" si="1"/>
        <v>0 km</v>
      </c>
    </row>
    <row r="15" spans="2:13" s="1" customFormat="1" ht="28" customHeight="1" thickTop="1" thickBot="1">
      <c r="B15" s="11" t="s">
        <v>6</v>
      </c>
      <c r="C15" s="29"/>
      <c r="D15" s="30"/>
      <c r="E15" s="33" t="str">
        <f>IFERROR(ROUND((C15/3)*60/K22,1)," ")</f>
        <v xml:space="preserve"> </v>
      </c>
      <c r="F15" s="33" t="str">
        <f t="shared" si="1"/>
        <v>0 km</v>
      </c>
    </row>
    <row r="16" spans="2:13" s="1" customFormat="1" ht="28" customHeight="1" thickTop="1" thickBot="1">
      <c r="B16" s="10" t="s">
        <v>8</v>
      </c>
      <c r="C16" s="27"/>
      <c r="D16" s="28"/>
      <c r="E16" s="32" t="str">
        <f>IFERROR(ROUND((C16/3)*60/K23,1)," ")</f>
        <v xml:space="preserve"> </v>
      </c>
      <c r="F16" s="32" t="str">
        <f t="shared" si="1"/>
        <v>0 km</v>
      </c>
    </row>
    <row r="17" spans="2:11" s="1" customFormat="1" ht="28" customHeight="1" thickTop="1" thickBot="1">
      <c r="B17" s="11" t="s">
        <v>9</v>
      </c>
      <c r="C17" s="29"/>
      <c r="D17" s="30"/>
      <c r="E17" s="33" t="str">
        <f>IFERROR(ROUND((C17/3)*60/K24,1)," ")</f>
        <v xml:space="preserve"> </v>
      </c>
      <c r="F17" s="33" t="str">
        <f t="shared" si="1"/>
        <v>0 km</v>
      </c>
      <c r="K17" s="14" t="e">
        <f>VLOOKUP($E$4,$B$34:$H$45,2,TRUE)</f>
        <v>#N/A</v>
      </c>
    </row>
    <row r="18" spans="2:11" s="1" customFormat="1" ht="28" customHeight="1" thickTop="1" thickBot="1">
      <c r="C18" s="31"/>
      <c r="D18" s="28" t="s">
        <v>25</v>
      </c>
      <c r="E18" s="32">
        <f>SUM(E12:E17)</f>
        <v>0</v>
      </c>
      <c r="F18" s="34"/>
      <c r="K18" s="14" t="e">
        <f>VLOOKUP($E$4,$B$34:$H$45,3,TRUE)</f>
        <v>#N/A</v>
      </c>
    </row>
    <row r="19" spans="2:11" s="1" customFormat="1" ht="28" customHeight="1" thickTop="1">
      <c r="K19" s="14" t="e">
        <f>VLOOKUP($E$4,$B$34:$H$45,4,TRUE)</f>
        <v>#N/A</v>
      </c>
    </row>
    <row r="20" spans="2:11" s="1" customFormat="1" ht="28" customHeight="1">
      <c r="B20" s="38" t="str">
        <f>"Votre "&amp;E4&amp;" a connu "&amp;E18&amp;" secondes de surrégime durant ses "&amp;E6&amp;" heures d'utilisation."</f>
        <v>Votre Choisir… a connu 0 secondes de surrégime durant ses  heures d'utilisation.</v>
      </c>
      <c r="K20" s="14"/>
    </row>
    <row r="21" spans="2:11" s="1" customFormat="1" ht="28" customHeight="1" thickBot="1">
      <c r="K21" s="14"/>
    </row>
    <row r="22" spans="2:11" s="1" customFormat="1" ht="28" customHeight="1" thickTop="1" thickBot="1">
      <c r="B22" s="46" t="s">
        <v>27</v>
      </c>
      <c r="C22" s="47"/>
      <c r="D22" s="48"/>
      <c r="K22" s="14" t="e">
        <f>VLOOKUP($E$4,$B$34:$H$45,5,TRUE)</f>
        <v>#N/A</v>
      </c>
    </row>
    <row r="23" spans="2:11" s="1" customFormat="1" ht="28" customHeight="1" thickTop="1" thickBot="1">
      <c r="K23" s="14" t="e">
        <f>VLOOKUP($E$4,$B$34:$H$45,6,TRUE)</f>
        <v>#N/A</v>
      </c>
    </row>
    <row r="24" spans="2:11" s="1" customFormat="1" ht="28" customHeight="1" thickTop="1" thickBot="1">
      <c r="B24" s="49" t="s">
        <v>29</v>
      </c>
      <c r="C24" s="50"/>
      <c r="D24" s="51"/>
      <c r="K24" s="14" t="e">
        <f>VLOOKUP($E$4,$B$34:$H$45,7,TRUE)</f>
        <v>#N/A</v>
      </c>
    </row>
    <row r="25" spans="2:11" s="1" customFormat="1" ht="28" customHeight="1" thickTop="1">
      <c r="K25" s="15"/>
    </row>
    <row r="26" spans="2:11" s="1" customFormat="1" ht="28" customHeight="1">
      <c r="B26" s="24"/>
      <c r="C26" s="24"/>
      <c r="D26" s="24"/>
      <c r="K26" s="16" t="s">
        <v>24</v>
      </c>
    </row>
    <row r="27" spans="2:11" s="1" customFormat="1" ht="28" hidden="1" customHeight="1" thickTop="1" thickBot="1">
      <c r="B27" s="52" t="s">
        <v>28</v>
      </c>
      <c r="C27" s="53"/>
      <c r="D27" s="54"/>
      <c r="K27" s="16">
        <f>E7</f>
        <v>0</v>
      </c>
    </row>
    <row r="28" spans="2:11" s="1" customFormat="1" ht="28" hidden="1" customHeight="1" thickTop="1"/>
    <row r="29" spans="2:11" hidden="1">
      <c r="F29" s="4"/>
      <c r="G29" s="4"/>
      <c r="H29" s="4"/>
      <c r="I29" s="4"/>
    </row>
    <row r="30" spans="2:11" hidden="1"/>
    <row r="31" spans="2:11" ht="16" hidden="1" thickBot="1"/>
    <row r="32" spans="2:11" ht="19" hidden="1" thickBot="1">
      <c r="B32" s="19"/>
      <c r="C32" s="39" t="s">
        <v>1</v>
      </c>
      <c r="D32" s="39"/>
      <c r="E32" s="39"/>
      <c r="F32" s="39"/>
      <c r="G32" s="39"/>
      <c r="H32" s="39"/>
      <c r="K32" s="17" t="s">
        <v>10</v>
      </c>
    </row>
    <row r="33" spans="2:11" ht="19" hidden="1" thickBot="1">
      <c r="B33" s="20" t="s">
        <v>0</v>
      </c>
      <c r="C33" s="19">
        <v>1</v>
      </c>
      <c r="D33" s="19">
        <v>2</v>
      </c>
      <c r="E33" s="19"/>
      <c r="F33" s="19">
        <v>4</v>
      </c>
      <c r="G33" s="19">
        <v>5</v>
      </c>
      <c r="H33" s="19">
        <v>6</v>
      </c>
      <c r="K33" s="18" t="s">
        <v>34</v>
      </c>
    </row>
    <row r="34" spans="2:11" ht="19" hidden="1" thickBot="1">
      <c r="B34" s="21" t="s">
        <v>34</v>
      </c>
      <c r="C34" s="22">
        <v>7300</v>
      </c>
      <c r="D34" s="22">
        <v>7800</v>
      </c>
      <c r="E34" s="22"/>
      <c r="F34" s="22"/>
      <c r="G34" s="22"/>
      <c r="H34" s="22"/>
      <c r="K34" s="18" t="s">
        <v>11</v>
      </c>
    </row>
    <row r="35" spans="2:11" ht="19" hidden="1" thickBot="1">
      <c r="B35" s="20" t="s">
        <v>11</v>
      </c>
      <c r="C35" s="19">
        <v>7350</v>
      </c>
      <c r="D35" s="19">
        <v>7600</v>
      </c>
      <c r="E35" s="19">
        <v>7800</v>
      </c>
      <c r="F35" s="19">
        <v>8150</v>
      </c>
      <c r="G35" s="19">
        <v>8950</v>
      </c>
      <c r="H35" s="19">
        <v>9500</v>
      </c>
      <c r="K35" s="18" t="s">
        <v>12</v>
      </c>
    </row>
    <row r="36" spans="2:11" ht="19" hidden="1" thickBot="1">
      <c r="B36" s="21" t="s">
        <v>12</v>
      </c>
      <c r="C36" s="22">
        <v>7600</v>
      </c>
      <c r="D36" s="22">
        <v>7900</v>
      </c>
      <c r="E36" s="22"/>
      <c r="F36" s="22"/>
      <c r="G36" s="22"/>
      <c r="H36" s="22"/>
      <c r="K36" s="18" t="s">
        <v>13</v>
      </c>
    </row>
    <row r="37" spans="2:11" ht="19" hidden="1" thickBot="1">
      <c r="B37" s="20" t="s">
        <v>13</v>
      </c>
      <c r="C37" s="19">
        <v>7000</v>
      </c>
      <c r="D37" s="19">
        <v>7250</v>
      </c>
      <c r="E37" s="19"/>
      <c r="F37" s="19"/>
      <c r="G37" s="19"/>
      <c r="H37" s="19"/>
      <c r="K37" s="18" t="s">
        <v>14</v>
      </c>
    </row>
    <row r="38" spans="2:11" ht="19" hidden="1" thickBot="1">
      <c r="B38" s="21" t="s">
        <v>14</v>
      </c>
      <c r="C38" s="22">
        <v>8500</v>
      </c>
      <c r="D38" s="22">
        <v>8800</v>
      </c>
      <c r="E38" s="22"/>
      <c r="F38" s="22"/>
      <c r="G38" s="22"/>
      <c r="H38" s="22"/>
      <c r="K38" s="18" t="s">
        <v>15</v>
      </c>
    </row>
    <row r="39" spans="2:11" ht="19" hidden="1" thickBot="1">
      <c r="B39" s="20" t="s">
        <v>15</v>
      </c>
      <c r="C39" s="19">
        <v>7400</v>
      </c>
      <c r="D39" s="19">
        <v>7600</v>
      </c>
      <c r="E39" s="19">
        <v>7800</v>
      </c>
      <c r="F39" s="19">
        <v>8150</v>
      </c>
      <c r="G39" s="19">
        <v>8950</v>
      </c>
      <c r="H39" s="19">
        <v>9500</v>
      </c>
      <c r="K39" s="18" t="s">
        <v>16</v>
      </c>
    </row>
    <row r="40" spans="2:11" ht="19" hidden="1" thickBot="1">
      <c r="B40" s="21" t="s">
        <v>16</v>
      </c>
      <c r="C40" s="22">
        <v>6900</v>
      </c>
      <c r="D40" s="22">
        <v>7100</v>
      </c>
      <c r="E40" s="22">
        <v>7300</v>
      </c>
      <c r="F40" s="22">
        <v>7650</v>
      </c>
      <c r="G40" s="22">
        <v>8450</v>
      </c>
      <c r="H40" s="22">
        <v>9000</v>
      </c>
      <c r="K40" s="18" t="s">
        <v>17</v>
      </c>
    </row>
    <row r="41" spans="2:11" ht="19" hidden="1" thickBot="1">
      <c r="B41" s="20" t="s">
        <v>17</v>
      </c>
      <c r="C41" s="19">
        <v>9100</v>
      </c>
      <c r="D41" s="19">
        <v>9300</v>
      </c>
      <c r="E41" s="19">
        <v>9500</v>
      </c>
      <c r="F41" s="19">
        <v>9800</v>
      </c>
      <c r="G41" s="19">
        <v>10500</v>
      </c>
      <c r="H41" s="19">
        <v>11000</v>
      </c>
      <c r="K41" s="18" t="s">
        <v>18</v>
      </c>
    </row>
    <row r="42" spans="2:11" ht="19" hidden="1" thickBot="1">
      <c r="B42" s="21" t="s">
        <v>18</v>
      </c>
      <c r="C42" s="22">
        <v>6800</v>
      </c>
      <c r="D42" s="22">
        <v>6900</v>
      </c>
      <c r="E42" s="22"/>
      <c r="F42" s="22"/>
      <c r="G42" s="22"/>
      <c r="H42" s="22"/>
      <c r="K42" s="18" t="s">
        <v>19</v>
      </c>
    </row>
    <row r="43" spans="2:11" ht="19" hidden="1" thickBot="1">
      <c r="B43" s="20" t="s">
        <v>19</v>
      </c>
      <c r="C43" s="19">
        <v>7150</v>
      </c>
      <c r="D43" s="19">
        <v>7200</v>
      </c>
      <c r="E43" s="19"/>
      <c r="F43" s="19"/>
      <c r="G43" s="19"/>
      <c r="H43" s="19"/>
      <c r="K43" s="18" t="s">
        <v>20</v>
      </c>
    </row>
    <row r="44" spans="2:11" ht="19" hidden="1" thickBot="1">
      <c r="B44" s="21" t="s">
        <v>20</v>
      </c>
      <c r="C44" s="22">
        <v>6835</v>
      </c>
      <c r="D44" s="22">
        <v>7000</v>
      </c>
      <c r="E44" s="22"/>
      <c r="F44" s="22"/>
      <c r="G44" s="22"/>
      <c r="H44" s="22"/>
      <c r="K44" s="18" t="s">
        <v>21</v>
      </c>
    </row>
    <row r="45" spans="2:11" ht="19" hidden="1" thickBot="1">
      <c r="B45" s="20" t="s">
        <v>21</v>
      </c>
      <c r="C45" s="19">
        <v>8700</v>
      </c>
      <c r="D45" s="19">
        <v>9000</v>
      </c>
      <c r="E45" s="19"/>
      <c r="F45" s="19"/>
      <c r="G45" s="19"/>
      <c r="H45" s="19"/>
    </row>
    <row r="46" spans="2:11" hidden="1"/>
    <row r="47" spans="2:11" hidden="1"/>
  </sheetData>
  <sheetProtection password="8FCE" sheet="1" objects="1" scenarios="1" selectLockedCells="1"/>
  <mergeCells count="8">
    <mergeCell ref="C32:H32"/>
    <mergeCell ref="C8:F8"/>
    <mergeCell ref="B2:F2"/>
    <mergeCell ref="C5:D5"/>
    <mergeCell ref="C4:D4"/>
    <mergeCell ref="B22:D22"/>
    <mergeCell ref="B24:D24"/>
    <mergeCell ref="B27:D27"/>
  </mergeCells>
  <dataValidations count="1">
    <dataValidation type="list" allowBlank="1" showInputMessage="1" showErrorMessage="1" sqref="E4">
      <formula1>$K$32:$K$44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decrypteur-piwis</vt:lpstr>
    </vt:vector>
  </TitlesOfParts>
  <Company>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ER</dc:creator>
  <cp:lastModifiedBy>Philippe ER</cp:lastModifiedBy>
  <dcterms:created xsi:type="dcterms:W3CDTF">2017-05-15T11:31:07Z</dcterms:created>
  <dcterms:modified xsi:type="dcterms:W3CDTF">2017-05-24T10:36:06Z</dcterms:modified>
</cp:coreProperties>
</file>